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Potential" sheetId="1" r:id="rId4"/>
    <sheet state="visible" name="2. Ambitionsnivå" sheetId="2" r:id="rId5"/>
    <sheet state="visible" name="3. Delmål" sheetId="3" r:id="rId6"/>
    <sheet state="visible" name="4. Sammanfattning" sheetId="4" r:id="rId7"/>
  </sheets>
  <definedNames/>
  <calcPr/>
  <extLst>
    <ext uri="GoogleSheetsCustomDataVersion2">
      <go:sheetsCustomData xmlns:go="http://customooxmlschemas.google.com/" r:id="rId8" roundtripDataChecksum="cqdZNc40Vj3VHSAbdXV+f/gWxrOruRBMD9GdclFyOeY="/>
    </ext>
  </extLst>
</workbook>
</file>

<file path=xl/sharedStrings.xml><?xml version="1.0" encoding="utf-8"?>
<sst xmlns="http://schemas.openxmlformats.org/spreadsheetml/2006/main" count="113" uniqueCount="103">
  <si>
    <t>Beräkna er återbrukspotential</t>
  </si>
  <si>
    <t>Fyll i era uppgifter i de gula fälten på flik 1, 2 och 3  för att få en sammanställning av er potential och mål för återbruk i drift och förvaltning på flik 4.</t>
  </si>
  <si>
    <t>Potentialen är enbart beräknad på återbruk i drift och förvaltning. När ni sedan börjar arbeta i projekt och i senare skede samarbetar i kluster ökar potentialen ytterligare. </t>
  </si>
  <si>
    <t>Företagsinformation</t>
  </si>
  <si>
    <t>Företagsnamn</t>
  </si>
  <si>
    <t>Startdatum</t>
  </si>
  <si>
    <t>(YYYY-MM-DD)</t>
  </si>
  <si>
    <t>Startår (beräknas)</t>
  </si>
  <si>
    <t>Bostäder</t>
  </si>
  <si>
    <t>Antal lägenheter</t>
  </si>
  <si>
    <t>(lämna tomt om ej aktuellt)</t>
  </si>
  <si>
    <t>Schablonvärde ekonomi</t>
  </si>
  <si>
    <t>kr/lägenhet/år</t>
  </si>
  <si>
    <t>Schablonvärde klimat</t>
  </si>
  <si>
    <t>kg CO2e/lägenhet/år</t>
  </si>
  <si>
    <t>Lokaler</t>
  </si>
  <si>
    <t>Lokalyta (m²)</t>
  </si>
  <si>
    <t>kr/m²/år</t>
  </si>
  <si>
    <t>kg CO2e/m²/år</t>
  </si>
  <si>
    <t>Årlig potential</t>
  </si>
  <si>
    <t>Kommersiellt</t>
  </si>
  <si>
    <t>Totalt</t>
  </si>
  <si>
    <t>Ekonomisk besparing</t>
  </si>
  <si>
    <t>Klimatbesparing</t>
  </si>
  <si>
    <t>Schablonvärden baserade på data från fastighetsbolag som arbetar i Palats.</t>
  </si>
  <si>
    <t>Välj ambitionsnivå</t>
  </si>
  <si>
    <t>Ambitionsnivån anger hur stor andel av den totala potentialen ni siktar på att realisera varje år.</t>
  </si>
  <si>
    <t>Mognadsnivåer</t>
  </si>
  <si>
    <t>Uppstart – ni etablerar processer och startar ert återbruksarbete</t>
  </si>
  <si>
    <t>Tillväxt – återbruk blir en naturlig del av verksamheten</t>
  </si>
  <si>
    <t>100% av potentialen är beräknad på snittkunden i Palats som arbetar med återbruk i drift och förvaltning. Den totala återbrukspotentialen är betydligt högre vid återbruk i projekt och externt.</t>
  </si>
  <si>
    <t>Referensexempel</t>
  </si>
  <si>
    <t>Bostadsbolag:</t>
  </si>
  <si>
    <t>Bostadsbolag 1</t>
  </si>
  <si>
    <t>11 800 lgh</t>
  </si>
  <si>
    <t>2,1 MSEK/år</t>
  </si>
  <si>
    <t>49 ton CO2e/år</t>
  </si>
  <si>
    <t>Etablerat 2019</t>
  </si>
  <si>
    <t>Bostadsbolag 2</t>
  </si>
  <si>
    <t>5300 lgh</t>
  </si>
  <si>
    <t>2,5 MSEK/år</t>
  </si>
  <si>
    <t>51 ton CO2e/år</t>
  </si>
  <si>
    <t>Etablerat 2020</t>
  </si>
  <si>
    <t>Bostadsbolag 3</t>
  </si>
  <si>
    <t>3 000 lgh</t>
  </si>
  <si>
    <t>1,3 MSEK/år</t>
  </si>
  <si>
    <t>27 ton CO2e/år</t>
  </si>
  <si>
    <t>Etablerat 2021</t>
  </si>
  <si>
    <t>Kommersiella fastighetsbolag:</t>
  </si>
  <si>
    <t>Kommersiellt fastighetsbolag 1</t>
  </si>
  <si>
    <t>1 300 000 m²</t>
  </si>
  <si>
    <t>3,9 MSEK/år</t>
  </si>
  <si>
    <t>182 ton CO2e/år</t>
  </si>
  <si>
    <t>100 fastigheter</t>
  </si>
  <si>
    <t>Kommersiellt fastighetsbolag 2</t>
  </si>
  <si>
    <t>643 000 m²</t>
  </si>
  <si>
    <t>1,9 MSEK/år</t>
  </si>
  <si>
    <t>90 ton CO2e/år</t>
  </si>
  <si>
    <t>250 fastigheter</t>
  </si>
  <si>
    <t>Kommersiellt fastighetsbolag 3</t>
  </si>
  <si>
    <t>185 000 m²</t>
  </si>
  <si>
    <t>0,6 MSEK/år</t>
  </si>
  <si>
    <t>26 ton CO2e/år</t>
  </si>
  <si>
    <t>29 fastigheter</t>
  </si>
  <si>
    <t>Er ambitionsnivå</t>
  </si>
  <si>
    <t>År</t>
  </si>
  <si>
    <t>Årtal</t>
  </si>
  <si>
    <t>Rekommenderat</t>
  </si>
  <si>
    <t>Er nivå</t>
  </si>
  <si>
    <t>Ekonomiskt mål</t>
  </si>
  <si>
    <t>Klimatmål</t>
  </si>
  <si>
    <t>År 1</t>
  </si>
  <si>
    <t>År 2</t>
  </si>
  <si>
    <t>År 3</t>
  </si>
  <si>
    <t>Ange nivå i procent, t.ex. 30 för 30%</t>
  </si>
  <si>
    <t>Aktivitetsmål</t>
  </si>
  <si>
    <t>YYYY-MM-DD</t>
  </si>
  <si>
    <t>Namn</t>
  </si>
  <si>
    <t>Aktivitet</t>
  </si>
  <si>
    <t>Klart senast</t>
  </si>
  <si>
    <t>Ansvarig</t>
  </si>
  <si>
    <t>Återbruksansvarig utsedd</t>
  </si>
  <si>
    <t>Systemstöd infört</t>
  </si>
  <si>
    <t>Lagerplats etablerad</t>
  </si>
  <si>
    <t>Rutiner för in- och utlämning</t>
  </si>
  <si>
    <t>Användare och roller definierade</t>
  </si>
  <si>
    <t>Kvalitetskontroll beslutad</t>
  </si>
  <si>
    <t>Inventeringsprocess genomförd</t>
  </si>
  <si>
    <t>Annonser på marknadsplatsen</t>
  </si>
  <si>
    <t>Första beställningar stängda</t>
  </si>
  <si>
    <t>Kommunikationsplan klar</t>
  </si>
  <si>
    <t>Lanseringsevent</t>
  </si>
  <si>
    <t>Återbruksmål</t>
  </si>
  <si>
    <t>Beräknad årlig besparing</t>
  </si>
  <si>
    <t>💰</t>
  </si>
  <si>
    <t>🌱</t>
  </si>
  <si>
    <t>per år</t>
  </si>
  <si>
    <t>Baserat på snittbesparing från Palats-organisationer med liknande bestånd.</t>
  </si>
  <si>
    <t>Era mål per år</t>
  </si>
  <si>
    <t>Ambitionsnivå</t>
  </si>
  <si>
    <t>Övergripande mål</t>
  </si>
  <si>
    <t>Aktiviteter och ansvar</t>
  </si>
  <si>
    <t xml:space="preserve">*100% av potentialen är beräknad på snittkunden i Palats som arbetar med återbruk i drift och förvaltning. Den totala återbrukspotentialen är betydligt högre vid återbruk i projekt och externt.				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</si>
</sst>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yyyy-mm-dd"/>
    <numFmt numFmtId="165" formatCode="#,##0&quot; kr/år&quot;"/>
    <numFmt numFmtId="166" formatCode="#,##0&quot; kg CO2e/år&quot;"/>
    <numFmt numFmtId="167" formatCode="#,##0&quot; kr&quot;"/>
    <numFmt numFmtId="168" formatCode="#,##0&quot; kg&quot;"/>
    <numFmt numFmtId="169" formatCode="#,##0&quot; kg CO2e&quot;"/>
  </numFmts>
  <fonts count="15">
    <font>
      <sz val="11.0"/>
      <color theme="1"/>
      <name val="Calibri"/>
      <scheme val="minor"/>
    </font>
    <font>
      <b/>
      <sz val="18.0"/>
      <color rgb="FF2F2FC2"/>
      <name val="IBM Plex Serif"/>
    </font>
    <font>
      <b/>
      <sz val="24.0"/>
      <color rgb="FF2F2FC2"/>
      <name val="IBM Plex Serif"/>
    </font>
    <font>
      <sz val="10.0"/>
      <color rgb="FF4A4A4A"/>
      <name val="Open Sans"/>
    </font>
    <font>
      <i/>
      <sz val="10.0"/>
      <color rgb="FF4A4A4A"/>
      <name val="Open Sans"/>
    </font>
    <font>
      <sz val="11.0"/>
      <color theme="1"/>
      <name val="Slack-Lato"/>
    </font>
    <font>
      <sz val="11.0"/>
      <color rgb="FF4A4A4A"/>
      <name val="Open Sans"/>
    </font>
    <font>
      <sz val="11.0"/>
      <color rgb="FF2F2FC2"/>
      <name val="Open Sans"/>
    </font>
    <font>
      <sz val="9.0"/>
      <color rgb="FF666666"/>
      <name val="Open Sans"/>
    </font>
    <font>
      <b/>
      <sz val="11.0"/>
      <color rgb="FF2F2FC2"/>
      <name val="Open Sans"/>
    </font>
    <font>
      <sz val="10.0"/>
      <color rgb="FF2F2FC2"/>
      <name val="Open Sans"/>
    </font>
    <font>
      <b/>
      <sz val="12.0"/>
      <color rgb="FF2F2FC2"/>
      <name val="Open Sans"/>
    </font>
    <font>
      <sz val="28.0"/>
      <color theme="1"/>
      <name val="Cambria"/>
    </font>
    <font/>
    <font>
      <i/>
      <sz val="9.0"/>
      <color rgb="FF999999"/>
      <name val="Open Sans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8EBFF"/>
        <bgColor rgb="FFE8EBFF"/>
      </patternFill>
    </fill>
    <fill>
      <patternFill patternType="solid">
        <fgColor rgb="FFF8F9FF"/>
        <bgColor rgb="FFF8F9FF"/>
      </patternFill>
    </fill>
  </fills>
  <borders count="5">
    <border/>
    <border>
      <left/>
      <right/>
      <top/>
      <bottom style="thin">
        <color rgb="FFE0E0E0"/>
      </bottom>
    </border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5" numFmtId="0" xfId="0" applyAlignment="1" applyFont="1">
      <alignment horizontal="left" readingOrder="0"/>
    </xf>
    <xf borderId="0" fillId="0" fontId="6" numFmtId="0" xfId="0" applyAlignment="1" applyFont="1">
      <alignment shrinkToFit="0" vertical="bottom" wrapText="0"/>
    </xf>
    <xf borderId="1" fillId="2" fontId="7" numFmtId="0" xfId="0" applyAlignment="1" applyBorder="1" applyFill="1" applyFont="1">
      <alignment readingOrder="0" shrinkToFit="0" vertical="bottom" wrapText="0"/>
    </xf>
    <xf borderId="1" fillId="2" fontId="7" numFmtId="164" xfId="0" applyAlignment="1" applyBorder="1" applyFont="1" applyNumberFormat="1">
      <alignment readingOrder="0" shrinkToFit="0" vertical="bottom" wrapText="0"/>
    </xf>
    <xf borderId="0" fillId="0" fontId="8" numFmtId="0" xfId="0" applyAlignment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165" xfId="0" applyAlignment="1" applyFont="1" applyNumberFormat="1">
      <alignment shrinkToFit="0" vertical="bottom" wrapText="0"/>
    </xf>
    <xf borderId="0" fillId="0" fontId="9" numFmtId="165" xfId="0" applyAlignment="1" applyFont="1" applyNumberFormat="1">
      <alignment shrinkToFit="0" vertical="bottom" wrapText="0"/>
    </xf>
    <xf borderId="0" fillId="0" fontId="10" numFmtId="166" xfId="0" applyAlignment="1" applyFont="1" applyNumberFormat="1">
      <alignment shrinkToFit="0" vertical="bottom" wrapText="0"/>
    </xf>
    <xf borderId="0" fillId="0" fontId="9" numFmtId="166" xfId="0" applyAlignment="1" applyFont="1" applyNumberFormat="1">
      <alignment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9" numFmtId="9" xfId="0" applyAlignment="1" applyFont="1" applyNumberFormat="1">
      <alignment readingOrder="0" shrinkToFit="0" vertical="bottom" wrapText="0"/>
    </xf>
    <xf borderId="0" fillId="0" fontId="3" numFmtId="0" xfId="0" applyAlignment="1" applyFont="1">
      <alignment readingOrder="0" shrinkToFit="0" vertical="bottom" wrapText="1"/>
    </xf>
    <xf borderId="0" fillId="0" fontId="11" numFmtId="0" xfId="0" applyAlignment="1" applyFont="1">
      <alignment shrinkToFit="0" vertical="bottom" wrapText="0"/>
    </xf>
    <xf borderId="2" fillId="3" fontId="9" numFmtId="0" xfId="0" applyAlignment="1" applyBorder="1" applyFill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3" numFmtId="9" xfId="0" applyAlignment="1" applyFont="1" applyNumberFormat="1">
      <alignment horizontal="center" readingOrder="0" shrinkToFit="0" vertical="center" wrapText="0"/>
    </xf>
    <xf borderId="1" fillId="2" fontId="7" numFmtId="0" xfId="0" applyAlignment="1" applyBorder="1" applyFont="1">
      <alignment horizontal="center" readingOrder="0" shrinkToFit="0" vertical="center" wrapText="0"/>
    </xf>
    <xf borderId="0" fillId="0" fontId="3" numFmtId="167" xfId="0" applyAlignment="1" applyFont="1" applyNumberFormat="1">
      <alignment horizontal="center" shrinkToFit="0" vertical="center" wrapText="0"/>
    </xf>
    <xf borderId="0" fillId="0" fontId="3" numFmtId="168" xfId="0" applyAlignment="1" applyFont="1" applyNumberFormat="1">
      <alignment horizontal="center" shrinkToFit="0" vertical="center" wrapText="0"/>
    </xf>
    <xf borderId="2" fillId="3" fontId="9" numFmtId="0" xfId="0" applyAlignment="1" applyBorder="1" applyFont="1">
      <alignment shrinkToFit="0" vertical="bottom" wrapText="0"/>
    </xf>
    <xf borderId="1" fillId="2" fontId="10" numFmtId="164" xfId="0" applyAlignment="1" applyBorder="1" applyFont="1" applyNumberFormat="1">
      <alignment readingOrder="0" shrinkToFit="0" vertical="bottom" wrapText="0"/>
    </xf>
    <xf borderId="1" fillId="2" fontId="10" numFmtId="0" xfId="0" applyAlignment="1" applyBorder="1" applyFont="1">
      <alignment readingOrder="0" shrinkToFit="0" vertical="bottom" wrapText="0"/>
    </xf>
    <xf borderId="0" fillId="0" fontId="8" numFmtId="0" xfId="0" applyAlignment="1" applyFont="1">
      <alignment horizontal="right" shrinkToFit="0" vertical="bottom" wrapText="0"/>
    </xf>
    <xf borderId="0" fillId="0" fontId="12" numFmtId="0" xfId="0" applyAlignment="1" applyFont="1">
      <alignment horizontal="center" shrinkToFit="0" vertical="center" wrapText="0"/>
    </xf>
    <xf borderId="3" fillId="4" fontId="1" numFmtId="167" xfId="0" applyAlignment="1" applyBorder="1" applyFill="1" applyFont="1" applyNumberFormat="1">
      <alignment horizontal="center" shrinkToFit="0" vertical="center" wrapText="0"/>
    </xf>
    <xf borderId="4" fillId="0" fontId="13" numFmtId="0" xfId="0" applyBorder="1" applyFont="1"/>
    <xf borderId="3" fillId="4" fontId="1" numFmtId="169" xfId="0" applyAlignment="1" applyBorder="1" applyFont="1" applyNumberFormat="1">
      <alignment horizontal="center" shrinkToFit="0" vertical="center" wrapText="0"/>
    </xf>
    <xf borderId="0" fillId="0" fontId="8" numFmtId="0" xfId="0" applyAlignment="1" applyFont="1">
      <alignment horizontal="center" shrinkToFit="0" vertical="center" wrapText="0"/>
    </xf>
    <xf borderId="0" fillId="0" fontId="14" numFmtId="0" xfId="0" applyAlignment="1" applyFont="1">
      <alignment shrinkToFit="0" vertical="bottom" wrapText="0"/>
    </xf>
    <xf borderId="2" fillId="3" fontId="11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1"/>
    </xf>
    <xf borderId="0" fillId="0" fontId="3" numFmtId="164" xfId="0" applyAlignment="1" applyFont="1" applyNumberFormat="1">
      <alignment shrinkToFit="0" vertical="bottom" wrapText="0"/>
    </xf>
    <xf borderId="0" fillId="0" fontId="4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6675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6675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6675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66750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28.0"/>
    <col customWidth="1" min="3" max="4" width="20.0"/>
    <col customWidth="1" min="5" max="5" width="25.0"/>
    <col customWidth="1" min="6" max="26" width="8.71"/>
  </cols>
  <sheetData>
    <row r="2">
      <c r="B2" s="1"/>
    </row>
    <row r="6" ht="45.0" customHeight="1">
      <c r="B6" s="2" t="s">
        <v>0</v>
      </c>
    </row>
    <row r="8">
      <c r="B8" s="3" t="s">
        <v>1</v>
      </c>
    </row>
    <row r="9">
      <c r="B9" s="4" t="s">
        <v>2</v>
      </c>
      <c r="N9" s="5"/>
    </row>
    <row r="10" ht="30.0" customHeight="1">
      <c r="B10" s="1" t="s">
        <v>3</v>
      </c>
      <c r="N10" s="5"/>
    </row>
    <row r="11">
      <c r="N11" s="5"/>
    </row>
    <row r="12">
      <c r="B12" s="6" t="s">
        <v>4</v>
      </c>
      <c r="C12" s="7"/>
      <c r="N12" s="5"/>
    </row>
    <row r="13">
      <c r="B13" s="6" t="s">
        <v>5</v>
      </c>
      <c r="C13" s="8"/>
      <c r="D13" s="9" t="s">
        <v>6</v>
      </c>
      <c r="N13" s="5"/>
    </row>
    <row r="14">
      <c r="B14" s="6" t="s">
        <v>7</v>
      </c>
      <c r="C14" s="10">
        <f>IF(C13="",YEAR(TODAY()),YEAR(C13))</f>
        <v>2025</v>
      </c>
      <c r="N14" s="5"/>
    </row>
    <row r="15">
      <c r="N15" s="5"/>
    </row>
    <row r="16" ht="30.0" customHeight="1">
      <c r="B16" s="1" t="s">
        <v>8</v>
      </c>
      <c r="N16" s="5"/>
    </row>
    <row r="17">
      <c r="N17" s="5"/>
    </row>
    <row r="18">
      <c r="B18" s="11" t="s">
        <v>9</v>
      </c>
      <c r="C18" s="7"/>
      <c r="D18" s="9" t="s">
        <v>10</v>
      </c>
      <c r="N18" s="5"/>
    </row>
    <row r="19">
      <c r="B19" s="11" t="s">
        <v>11</v>
      </c>
      <c r="C19" s="11">
        <v>436.0</v>
      </c>
      <c r="D19" s="9" t="s">
        <v>12</v>
      </c>
      <c r="N19" s="5"/>
    </row>
    <row r="20">
      <c r="B20" s="11" t="s">
        <v>13</v>
      </c>
      <c r="C20" s="11">
        <v>9.0</v>
      </c>
      <c r="D20" s="9" t="s">
        <v>14</v>
      </c>
      <c r="N20" s="5"/>
    </row>
    <row r="21">
      <c r="N21" s="5"/>
    </row>
    <row r="22" ht="30.0" customHeight="1">
      <c r="B22" s="12" t="s">
        <v>15</v>
      </c>
      <c r="N22" s="5"/>
    </row>
    <row r="23">
      <c r="N23" s="5"/>
    </row>
    <row r="24" ht="15.75" customHeight="1">
      <c r="B24" s="3" t="s">
        <v>16</v>
      </c>
      <c r="C24" s="7"/>
      <c r="D24" s="9" t="s">
        <v>10</v>
      </c>
      <c r="N24" s="5"/>
    </row>
    <row r="25" ht="15.75" customHeight="1">
      <c r="B25" s="11" t="s">
        <v>11</v>
      </c>
      <c r="C25" s="11">
        <v>3.0</v>
      </c>
      <c r="D25" s="9" t="s">
        <v>17</v>
      </c>
      <c r="N25" s="5"/>
    </row>
    <row r="26" ht="15.75" customHeight="1">
      <c r="B26" s="11" t="s">
        <v>13</v>
      </c>
      <c r="C26" s="11">
        <v>0.14</v>
      </c>
      <c r="D26" s="9" t="s">
        <v>18</v>
      </c>
    </row>
    <row r="27" ht="15.75" customHeight="1"/>
    <row r="28" ht="15.75" customHeight="1"/>
    <row r="29" ht="30.0" customHeight="1">
      <c r="B29" s="1" t="s">
        <v>19</v>
      </c>
    </row>
    <row r="30" ht="15.75" customHeight="1">
      <c r="C30" s="13" t="s">
        <v>8</v>
      </c>
      <c r="D30" s="13" t="s">
        <v>20</v>
      </c>
      <c r="E30" s="13" t="s">
        <v>21</v>
      </c>
    </row>
    <row r="31" ht="15.75" customHeight="1">
      <c r="B31" s="11" t="s">
        <v>22</v>
      </c>
      <c r="C31" s="14">
        <f>IF(C18="",0,C18*C19)</f>
        <v>0</v>
      </c>
      <c r="D31" s="14">
        <f>IF(C24="",0,C24*C25)</f>
        <v>0</v>
      </c>
      <c r="E31" s="15">
        <f t="shared" ref="E31:E32" si="1">C31+D31</f>
        <v>0</v>
      </c>
    </row>
    <row r="32" ht="15.75" customHeight="1">
      <c r="B32" s="11" t="s">
        <v>23</v>
      </c>
      <c r="C32" s="16">
        <f>IF(C18="",0,C18*C20)</f>
        <v>0</v>
      </c>
      <c r="D32" s="16">
        <f>IF(C24="",0,C24*C26)</f>
        <v>0</v>
      </c>
      <c r="E32" s="17">
        <f t="shared" si="1"/>
        <v>0</v>
      </c>
    </row>
    <row r="33" ht="15.75" customHeight="1"/>
    <row r="34" ht="15.75" customHeight="1"/>
    <row r="35" ht="15.75" customHeight="1">
      <c r="B35" s="18" t="s">
        <v>24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4">
    <mergeCell ref="B2:C5"/>
    <mergeCell ref="B8:J8"/>
    <mergeCell ref="B9:L9"/>
    <mergeCell ref="B35:E35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30.43"/>
    <col customWidth="1" min="3" max="3" width="20.86"/>
    <col customWidth="1" min="4" max="4" width="18.0"/>
    <col customWidth="1" min="5" max="6" width="16.86"/>
    <col customWidth="1" min="7" max="7" width="18.0"/>
    <col customWidth="1" min="8" max="26" width="8.71"/>
  </cols>
  <sheetData>
    <row r="1">
      <c r="B1" s="1"/>
      <c r="C1" s="1"/>
    </row>
    <row r="2">
      <c r="B2" s="1"/>
    </row>
    <row r="6" ht="45.0" customHeight="1">
      <c r="B6" s="2" t="s">
        <v>25</v>
      </c>
    </row>
    <row r="8">
      <c r="B8" s="11" t="s">
        <v>26</v>
      </c>
    </row>
    <row r="10" ht="30.0" customHeight="1">
      <c r="B10" s="1" t="s">
        <v>27</v>
      </c>
    </row>
    <row r="12">
      <c r="B12" s="19">
        <v>0.5</v>
      </c>
      <c r="C12" s="3" t="s">
        <v>28</v>
      </c>
    </row>
    <row r="13">
      <c r="B13" s="19">
        <v>0.75</v>
      </c>
      <c r="C13" s="11" t="s">
        <v>29</v>
      </c>
    </row>
    <row r="14">
      <c r="B14" s="19">
        <v>1.0</v>
      </c>
      <c r="C14" s="20" t="s">
        <v>30</v>
      </c>
    </row>
    <row r="16" ht="30.0" customHeight="1">
      <c r="B16" s="1" t="s">
        <v>31</v>
      </c>
    </row>
    <row r="18">
      <c r="B18" s="21" t="s">
        <v>32</v>
      </c>
    </row>
    <row r="19">
      <c r="B19" s="3" t="s">
        <v>33</v>
      </c>
      <c r="C19" s="11" t="s">
        <v>34</v>
      </c>
      <c r="D19" s="3" t="s">
        <v>35</v>
      </c>
      <c r="E19" s="3" t="s">
        <v>36</v>
      </c>
      <c r="F19" s="9" t="s">
        <v>37</v>
      </c>
    </row>
    <row r="20">
      <c r="B20" s="3" t="s">
        <v>38</v>
      </c>
      <c r="C20" s="3" t="s">
        <v>39</v>
      </c>
      <c r="D20" s="3" t="s">
        <v>40</v>
      </c>
      <c r="E20" s="3" t="s">
        <v>41</v>
      </c>
      <c r="F20" s="9" t="s">
        <v>42</v>
      </c>
    </row>
    <row r="21">
      <c r="B21" s="3" t="s">
        <v>43</v>
      </c>
      <c r="C21" s="11" t="s">
        <v>44</v>
      </c>
      <c r="D21" s="11" t="s">
        <v>45</v>
      </c>
      <c r="E21" s="11" t="s">
        <v>46</v>
      </c>
      <c r="F21" s="9" t="s">
        <v>47</v>
      </c>
    </row>
    <row r="23" ht="15.75" customHeight="1">
      <c r="B23" s="21" t="s">
        <v>48</v>
      </c>
    </row>
    <row r="24" ht="15.75" customHeight="1">
      <c r="B24" s="3" t="s">
        <v>49</v>
      </c>
      <c r="C24" s="11" t="s">
        <v>50</v>
      </c>
      <c r="D24" s="11" t="s">
        <v>51</v>
      </c>
      <c r="E24" s="11" t="s">
        <v>52</v>
      </c>
      <c r="F24" s="9" t="s">
        <v>53</v>
      </c>
    </row>
    <row r="25" ht="15.75" customHeight="1">
      <c r="B25" s="3" t="s">
        <v>54</v>
      </c>
      <c r="C25" s="11" t="s">
        <v>55</v>
      </c>
      <c r="D25" s="11" t="s">
        <v>56</v>
      </c>
      <c r="E25" s="11" t="s">
        <v>57</v>
      </c>
      <c r="F25" s="9" t="s">
        <v>58</v>
      </c>
    </row>
    <row r="26" ht="15.75" customHeight="1">
      <c r="B26" s="3" t="s">
        <v>59</v>
      </c>
      <c r="C26" s="11" t="s">
        <v>60</v>
      </c>
      <c r="D26" s="11" t="s">
        <v>61</v>
      </c>
      <c r="E26" s="11" t="s">
        <v>62</v>
      </c>
      <c r="F26" s="9" t="s">
        <v>63</v>
      </c>
    </row>
    <row r="27" ht="15.75" customHeight="1"/>
    <row r="28" ht="15.75" customHeight="1"/>
    <row r="29" ht="30.0" customHeight="1">
      <c r="B29" s="1" t="s">
        <v>64</v>
      </c>
    </row>
    <row r="30" ht="15.75" customHeight="1"/>
    <row r="31" ht="15.75" customHeight="1">
      <c r="B31" s="22" t="s">
        <v>65</v>
      </c>
      <c r="C31" s="22" t="s">
        <v>66</v>
      </c>
      <c r="D31" s="22" t="s">
        <v>67</v>
      </c>
      <c r="E31" s="22" t="s">
        <v>68</v>
      </c>
      <c r="F31" s="22" t="s">
        <v>69</v>
      </c>
      <c r="G31" s="22" t="s">
        <v>70</v>
      </c>
    </row>
    <row r="32" ht="15.75" customHeight="1">
      <c r="B32" s="23" t="s">
        <v>71</v>
      </c>
      <c r="C32" s="23">
        <f>'1. Potential'!C14</f>
        <v>2025</v>
      </c>
      <c r="D32" s="24">
        <v>0.5</v>
      </c>
      <c r="E32" s="25"/>
      <c r="F32" s="26" t="str">
        <f>IF(E32="","",('1. Potential'!E31*E32/100))</f>
        <v/>
      </c>
      <c r="G32" s="27" t="str">
        <f>IF(E32="","",('1. Potential'!E32*E32/100))</f>
        <v/>
      </c>
    </row>
    <row r="33" ht="15.75" customHeight="1">
      <c r="B33" s="23" t="s">
        <v>72</v>
      </c>
      <c r="C33" s="23">
        <f>'1. Potential'!C14+1</f>
        <v>2026</v>
      </c>
      <c r="D33" s="24">
        <v>0.75</v>
      </c>
      <c r="E33" s="25"/>
      <c r="F33" s="26" t="str">
        <f>IF(E33="","",('1. Potential'!E31*E33/100))</f>
        <v/>
      </c>
      <c r="G33" s="27" t="str">
        <f>IF(E33="","",('1. Potential'!E32*E33/100))</f>
        <v/>
      </c>
    </row>
    <row r="34" ht="15.75" customHeight="1">
      <c r="B34" s="23" t="s">
        <v>73</v>
      </c>
      <c r="C34" s="23">
        <f>'1. Potential'!C14+2</f>
        <v>2027</v>
      </c>
      <c r="D34" s="24">
        <v>1.0</v>
      </c>
      <c r="E34" s="25"/>
      <c r="F34" s="26" t="str">
        <f>IF(E34="","",('1. Potential'!E31*E34/100))</f>
        <v/>
      </c>
      <c r="G34" s="27" t="str">
        <f>IF(E34="","",('1. Potential'!E32*E34/100))</f>
        <v/>
      </c>
    </row>
    <row r="35" ht="15.75" customHeight="1"/>
    <row r="36" ht="15.75" customHeight="1">
      <c r="B36" s="18" t="s">
        <v>74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7">
    <mergeCell ref="B2:C5"/>
    <mergeCell ref="B8:G8"/>
    <mergeCell ref="C12:G12"/>
    <mergeCell ref="C13:G13"/>
    <mergeCell ref="C14:G14"/>
    <mergeCell ref="B18:G18"/>
    <mergeCell ref="B23:G23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35.0"/>
    <col customWidth="1" min="3" max="6" width="14.0"/>
    <col customWidth="1" min="7" max="7" width="21.14"/>
    <col customWidth="1" min="8" max="26" width="8.71"/>
  </cols>
  <sheetData>
    <row r="2">
      <c r="B2" s="1"/>
    </row>
    <row r="7" ht="30.0" customHeight="1">
      <c r="B7" s="12" t="s">
        <v>75</v>
      </c>
    </row>
    <row r="8">
      <c r="C8" s="18" t="s">
        <v>76</v>
      </c>
      <c r="D8" s="18" t="s">
        <v>77</v>
      </c>
    </row>
    <row r="9">
      <c r="B9" s="28" t="s">
        <v>78</v>
      </c>
      <c r="C9" s="28" t="s">
        <v>79</v>
      </c>
      <c r="D9" s="28" t="s">
        <v>80</v>
      </c>
    </row>
    <row r="10" ht="15.75" customHeight="1">
      <c r="B10" s="11" t="s">
        <v>81</v>
      </c>
      <c r="C10" s="29"/>
      <c r="D10" s="30"/>
    </row>
    <row r="11" ht="15.75" customHeight="1">
      <c r="B11" s="11" t="s">
        <v>82</v>
      </c>
      <c r="C11" s="29"/>
      <c r="D11" s="30"/>
    </row>
    <row r="12" ht="15.75" customHeight="1">
      <c r="B12" s="11" t="s">
        <v>83</v>
      </c>
      <c r="C12" s="29"/>
      <c r="D12" s="30"/>
    </row>
    <row r="13">
      <c r="B13" s="11" t="s">
        <v>84</v>
      </c>
      <c r="C13" s="29"/>
      <c r="D13" s="30"/>
    </row>
    <row r="14">
      <c r="B14" s="11" t="s">
        <v>85</v>
      </c>
      <c r="C14" s="29"/>
      <c r="D14" s="30"/>
    </row>
    <row r="15" ht="15.75" customHeight="1">
      <c r="B15" s="11" t="s">
        <v>86</v>
      </c>
      <c r="C15" s="29"/>
      <c r="D15" s="30"/>
    </row>
    <row r="16" ht="15.75" customHeight="1">
      <c r="B16" s="11" t="s">
        <v>87</v>
      </c>
      <c r="C16" s="29"/>
      <c r="D16" s="30"/>
    </row>
    <row r="17" ht="15.75" customHeight="1">
      <c r="B17" s="11" t="s">
        <v>88</v>
      </c>
      <c r="C17" s="29"/>
      <c r="D17" s="30"/>
    </row>
    <row r="18" ht="15.75" customHeight="1">
      <c r="B18" s="11" t="s">
        <v>89</v>
      </c>
      <c r="C18" s="29"/>
      <c r="D18" s="30"/>
    </row>
    <row r="19" ht="15.75" customHeight="1">
      <c r="B19" s="11" t="s">
        <v>90</v>
      </c>
      <c r="C19" s="29"/>
      <c r="D19" s="30"/>
    </row>
    <row r="20" ht="15.75" customHeight="1">
      <c r="B20" s="11" t="s">
        <v>91</v>
      </c>
      <c r="C20" s="29"/>
      <c r="D20" s="30"/>
    </row>
    <row r="21" ht="15.75" customHeight="1"/>
    <row r="22" ht="15.75" customHeight="1"/>
    <row r="23" ht="15.75" customHeight="1">
      <c r="B23" s="1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2:C5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32.0"/>
    <col customWidth="1" min="3" max="3" width="14.43"/>
    <col customWidth="1" min="4" max="5" width="14.0"/>
    <col customWidth="1" min="6" max="25" width="8.71"/>
  </cols>
  <sheetData>
    <row r="1">
      <c r="B1" s="1"/>
      <c r="C1" s="1"/>
    </row>
    <row r="2">
      <c r="B2" s="1"/>
    </row>
    <row r="3">
      <c r="L3" s="31"/>
    </row>
    <row r="4">
      <c r="L4" s="31"/>
    </row>
    <row r="6" ht="45.0" customHeight="1">
      <c r="B6" s="2" t="s">
        <v>92</v>
      </c>
    </row>
    <row r="8" ht="30.0" customHeight="1">
      <c r="B8" s="1" t="s">
        <v>93</v>
      </c>
    </row>
    <row r="10">
      <c r="B10" s="11" t="str">
        <f>"Med "&amp;IF('1. Potential'!C18&lt;&gt;"",'1. Potential'!C18&amp;" lägenheter","")&amp;IF(AND('1. Potential'!C18&lt;&gt;"",'1. Potential'!C24&lt;&gt;"")," och ","")&amp;IF('1. Potential'!C24&lt;&gt;"",TEXT('1. Potential'!C24,"# ##0")&amp;" m² kommersiell yta","")&amp;" kan ni spara:"</f>
        <v>Med  kan ni spara:</v>
      </c>
    </row>
    <row r="12">
      <c r="B12" s="32" t="s">
        <v>94</v>
      </c>
      <c r="D12" s="32" t="s">
        <v>95</v>
      </c>
    </row>
    <row r="13">
      <c r="B13" s="33">
        <f>'1. Potential'!E31</f>
        <v>0</v>
      </c>
      <c r="C13" s="34"/>
      <c r="D13" s="35">
        <f>'1. Potential'!E32</f>
        <v>0</v>
      </c>
      <c r="E13" s="34"/>
    </row>
    <row r="14">
      <c r="B14" s="36" t="s">
        <v>96</v>
      </c>
      <c r="D14" s="36" t="s">
        <v>96</v>
      </c>
    </row>
    <row r="16">
      <c r="B16" s="37" t="s">
        <v>97</v>
      </c>
    </row>
    <row r="18" ht="30.0" customHeight="1">
      <c r="B18" s="1" t="s">
        <v>98</v>
      </c>
    </row>
    <row r="20" ht="15.75" customHeight="1">
      <c r="C20" s="38">
        <f>'1. Potential'!C14</f>
        <v>2025</v>
      </c>
      <c r="D20" s="38">
        <f>'1. Potential'!C14+1</f>
        <v>2026</v>
      </c>
      <c r="E20" s="38">
        <f>'1. Potential'!C14+2</f>
        <v>2027</v>
      </c>
    </row>
    <row r="21" ht="15.75" customHeight="1">
      <c r="B21" s="6" t="s">
        <v>99</v>
      </c>
      <c r="C21" s="23" t="str">
        <f>IF('2. Ambitionsnivå'!E32="","%",'2. Ambitionsnivå'!E32&amp;"%")</f>
        <v>%</v>
      </c>
      <c r="D21" s="23" t="str">
        <f>IF('2. Ambitionsnivå'!E33="","%",'2. Ambitionsnivå'!E33&amp;"%")</f>
        <v>%</v>
      </c>
      <c r="E21" s="23" t="str">
        <f>IF('2. Ambitionsnivå'!E34="","%",'2. Ambitionsnivå'!E34&amp;"%")</f>
        <v>%</v>
      </c>
    </row>
    <row r="22" ht="15.75" customHeight="1">
      <c r="B22" s="6" t="s">
        <v>22</v>
      </c>
      <c r="C22" s="26" t="str">
        <f>'2. Ambitionsnivå'!F32</f>
        <v/>
      </c>
      <c r="D22" s="26" t="str">
        <f>'2. Ambitionsnivå'!F33</f>
        <v/>
      </c>
      <c r="E22" s="26" t="str">
        <f>'2. Ambitionsnivå'!F34</f>
        <v/>
      </c>
    </row>
    <row r="23" ht="15.75" customHeight="1">
      <c r="B23" s="6" t="s">
        <v>23</v>
      </c>
      <c r="C23" s="23" t="str">
        <f>IF('2. Ambitionsnivå'!G32="","0,0 ton",TEXT('2. Ambitionsnivå'!G32/1000,"0,0")&amp;" ton")</f>
        <v>0,0 ton</v>
      </c>
      <c r="D23" s="23" t="str">
        <f>IF('2. Ambitionsnivå'!G33="","0,0 ton",TEXT('2. Ambitionsnivå'!G33/1000,"0,0")&amp;" ton")</f>
        <v>0,0 ton</v>
      </c>
      <c r="E23" s="23" t="str">
        <f>IF('2. Ambitionsnivå'!G34="","0,0 ton",TEXT('2. Ambitionsnivå'!G34/1000,"0,0")&amp;" ton")</f>
        <v>0,0 ton</v>
      </c>
    </row>
    <row r="24" ht="15.75" customHeight="1"/>
    <row r="25" ht="15.75" customHeight="1"/>
    <row r="26" ht="30.0" customHeight="1">
      <c r="B26" s="1" t="s">
        <v>100</v>
      </c>
    </row>
    <row r="27" ht="15.75" customHeight="1"/>
    <row r="28" ht="15.75" customHeight="1">
      <c r="B28" s="39" t="str">
        <f>"Under "&amp;'1. Potential'!C14&amp;": "&amp;IF('2. Ambitionsnivå'!E32="","%",'2. Ambitionsnivå'!E32&amp;"%")&amp;" av potentialen → "&amp;TEXT(IF('2. Ambitionsnivå'!F32="",0,'2. Ambitionsnivå'!F32),"# ##0")&amp;" kr och "&amp;TEXT(IF('2. Ambitionsnivå'!G32="",0,'2. Ambitionsnivå'!G32)/1000,"0,0")&amp;" ton CO2e."</f>
        <v>Under 2025: % av potentialen →  0 kr och 00 ton CO2e.</v>
      </c>
    </row>
    <row r="29" ht="15.75" customHeight="1"/>
    <row r="30" ht="15.75" customHeight="1"/>
    <row r="31" ht="30.0" customHeight="1">
      <c r="B31" s="1" t="str">
        <f>"Delmål "&amp;'1. Potential'!C14</f>
        <v>Delmål 2025</v>
      </c>
    </row>
    <row r="32" ht="15.75" customHeight="1"/>
    <row r="33" ht="15.75" customHeight="1">
      <c r="B33" s="11" t="str">
        <f>"Under "&amp;'1. Potential'!C14&amp;": "&amp;IF('2. Ambitionsnivå'!E32="","%",'2. Ambitionsnivå'!E32&amp;"%")&amp;" av potentialen → "&amp;TEXT(IF('2. Ambitionsnivå'!F32="",0,'2. Ambitionsnivå'!F32),"# ##0")&amp;" kr och "&amp;TEXT(IF('2. Ambitionsnivå'!G32="",0,'2. Ambitionsnivå'!G32)/1000,"0,0")&amp;" ton CO2e."</f>
        <v>Under 2025: % av potentialen →  0 kr och 00 ton CO2e.</v>
      </c>
    </row>
    <row r="34" ht="15.75" customHeight="1"/>
    <row r="35" ht="15.75" customHeight="1"/>
    <row r="36" ht="30.0" customHeight="1">
      <c r="B36" s="1" t="s">
        <v>101</v>
      </c>
    </row>
    <row r="37" ht="15.75" customHeight="1"/>
    <row r="38" ht="15.75" customHeight="1">
      <c r="B38" s="28" t="s">
        <v>78</v>
      </c>
      <c r="C38" s="28" t="s">
        <v>79</v>
      </c>
      <c r="D38" s="28" t="s">
        <v>80</v>
      </c>
    </row>
    <row r="39" ht="15.75" customHeight="1">
      <c r="B39" s="11" t="str">
        <f>'3. Delmål'!B10</f>
        <v>Återbruksansvarig utsedd</v>
      </c>
      <c r="C39" s="40" t="str">
        <f>'3. Delmål'!C10</f>
        <v/>
      </c>
      <c r="D39" s="11" t="str">
        <f>'3. Delmål'!D10</f>
        <v/>
      </c>
    </row>
    <row r="40" ht="15.75" customHeight="1">
      <c r="B40" s="11" t="str">
        <f>'3. Delmål'!B11</f>
        <v>Systemstöd infört</v>
      </c>
      <c r="C40" s="40" t="str">
        <f>'3. Delmål'!C11</f>
        <v/>
      </c>
      <c r="D40" s="11" t="str">
        <f>'3. Delmål'!D11</f>
        <v/>
      </c>
    </row>
    <row r="41" ht="15.75" customHeight="1">
      <c r="B41" s="11" t="str">
        <f>'3. Delmål'!B12</f>
        <v>Lagerplats etablerad</v>
      </c>
      <c r="C41" s="40" t="str">
        <f>'3. Delmål'!C12</f>
        <v/>
      </c>
      <c r="D41" s="11" t="str">
        <f>'3. Delmål'!D12</f>
        <v/>
      </c>
    </row>
    <row r="42" ht="15.75" customHeight="1">
      <c r="B42" s="11" t="str">
        <f>'3. Delmål'!B13</f>
        <v>Rutiner för in- och utlämning</v>
      </c>
      <c r="C42" s="40" t="str">
        <f>'3. Delmål'!C13</f>
        <v/>
      </c>
      <c r="D42" s="11" t="str">
        <f>'3. Delmål'!D13</f>
        <v/>
      </c>
    </row>
    <row r="43" ht="15.75" customHeight="1">
      <c r="B43" s="11" t="str">
        <f>'3. Delmål'!B15</f>
        <v>Kvalitetskontroll beslutad</v>
      </c>
      <c r="C43" s="40" t="str">
        <f>'3. Delmål'!C15</f>
        <v/>
      </c>
      <c r="D43" s="11" t="str">
        <f>'3. Delmål'!D15</f>
        <v/>
      </c>
    </row>
    <row r="44" ht="15.75" customHeight="1">
      <c r="B44" s="11" t="str">
        <f>'3. Delmål'!B16</f>
        <v>Inventeringsprocess genomförd</v>
      </c>
      <c r="C44" s="40" t="str">
        <f>'3. Delmål'!C16</f>
        <v/>
      </c>
      <c r="D44" s="11" t="str">
        <f>'3. Delmål'!D16</f>
        <v/>
      </c>
    </row>
    <row r="45" ht="15.75" customHeight="1">
      <c r="B45" s="11" t="str">
        <f>'3. Delmål'!B17</f>
        <v>Annonser på marknadsplatsen</v>
      </c>
      <c r="C45" s="40" t="str">
        <f>'3. Delmål'!C17</f>
        <v/>
      </c>
      <c r="D45" s="11" t="str">
        <f>'3. Delmål'!D17</f>
        <v/>
      </c>
    </row>
    <row r="46" ht="15.75" customHeight="1">
      <c r="B46" s="11" t="str">
        <f>'3. Delmål'!B18</f>
        <v>Första beställningar stängda</v>
      </c>
      <c r="C46" s="40" t="str">
        <f>'3. Delmål'!C18</f>
        <v/>
      </c>
      <c r="D46" s="11" t="str">
        <f>'3. Delmål'!D18</f>
        <v/>
      </c>
    </row>
    <row r="47" ht="15.75" customHeight="1">
      <c r="B47" s="11" t="str">
        <f>'3. Delmål'!B19</f>
        <v>Kommunikationsplan klar</v>
      </c>
      <c r="C47" s="40" t="str">
        <f>'3. Delmål'!C19</f>
        <v/>
      </c>
      <c r="D47" s="11" t="str">
        <f>'3. Delmål'!D19</f>
        <v/>
      </c>
    </row>
    <row r="48" ht="15.75" customHeight="1">
      <c r="B48" s="11" t="str">
        <f>'3. Delmål'!B20</f>
        <v>Lanseringsevent</v>
      </c>
      <c r="C48" s="40" t="str">
        <f>'3. Delmål'!C20</f>
        <v/>
      </c>
      <c r="D48" s="11" t="str">
        <f>'3. Delmål'!D20</f>
        <v/>
      </c>
    </row>
    <row r="49" ht="15.75" customHeight="1"/>
    <row r="50" ht="15.75" customHeight="1"/>
    <row r="51" ht="15.75" customHeight="1">
      <c r="B51" s="41" t="s">
        <v>102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12">
    <mergeCell ref="D14:E14"/>
    <mergeCell ref="B16:E16"/>
    <mergeCell ref="B28:E29"/>
    <mergeCell ref="B33:E33"/>
    <mergeCell ref="B51:E53"/>
    <mergeCell ref="B2:C5"/>
    <mergeCell ref="B10:E10"/>
    <mergeCell ref="B12:C12"/>
    <mergeCell ref="D12:E12"/>
    <mergeCell ref="B13:C13"/>
    <mergeCell ref="D13:E13"/>
    <mergeCell ref="B14:C14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2025-12-15T14:03:31Z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